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 activeTab="4"/>
  </bookViews>
  <sheets>
    <sheet name="1КВ" sheetId="24" r:id="rId1"/>
    <sheet name="2кв" sheetId="25" r:id="rId2"/>
    <sheet name="3кв" sheetId="26" r:id="rId3"/>
    <sheet name="4кв" sheetId="27" r:id="rId4"/>
    <sheet name="отчет" sheetId="28" r:id="rId5"/>
  </sheets>
  <definedNames>
    <definedName name="_xlnm.Print_Area" localSheetId="0">'1КВ'!$A$1:$E$49</definedName>
    <definedName name="_xlnm.Print_Area" localSheetId="1">'2кв'!$A$1:$E$53</definedName>
    <definedName name="_xlnm.Print_Area" localSheetId="2">'3кв'!$A$1:$E$50</definedName>
    <definedName name="_xlnm.Print_Area" localSheetId="3">'4кв'!$A$1:$E$49</definedName>
    <definedName name="_xlnm.Print_Area" localSheetId="4">отчет!$A$1:$C$40</definedName>
  </definedNames>
  <calcPr calcId="152511"/>
</workbook>
</file>

<file path=xl/calcChain.xml><?xml version="1.0" encoding="utf-8"?>
<calcChain xmlns="http://schemas.openxmlformats.org/spreadsheetml/2006/main">
  <c r="C17" i="28" l="1"/>
  <c r="C22" i="28"/>
  <c r="C20" i="28"/>
  <c r="C19" i="28"/>
  <c r="C16" i="28"/>
  <c r="C14" i="28"/>
  <c r="C15" i="28"/>
  <c r="C13" i="28"/>
  <c r="C9" i="28"/>
  <c r="C10" i="28"/>
  <c r="C11" i="28" s="1"/>
  <c r="C8" i="28"/>
  <c r="C6" i="28"/>
  <c r="B43" i="27"/>
  <c r="C28" i="28"/>
  <c r="B47" i="27"/>
  <c r="B46" i="27"/>
  <c r="E23" i="27"/>
  <c r="E22" i="27"/>
  <c r="C23" i="28" l="1"/>
  <c r="E26" i="27"/>
  <c r="B48" i="27" s="1"/>
  <c r="B49" i="27" s="1"/>
  <c r="B44" i="26"/>
  <c r="E25" i="26"/>
  <c r="E27" i="26" s="1"/>
  <c r="E27" i="25" l="1"/>
  <c r="E26" i="25" l="1"/>
  <c r="E25" i="25"/>
  <c r="B48" i="26" l="1"/>
  <c r="B47" i="26"/>
  <c r="E23" i="26"/>
  <c r="E22" i="26"/>
  <c r="B51" i="25"/>
  <c r="B50" i="25"/>
  <c r="E23" i="25"/>
  <c r="E22" i="25"/>
  <c r="E30" i="25" l="1"/>
  <c r="B52" i="25" s="1"/>
  <c r="B49" i="26"/>
  <c r="B50" i="26" s="1"/>
  <c r="E25" i="24"/>
  <c r="B47" i="24" l="1"/>
  <c r="B46" i="24"/>
  <c r="E23" i="24"/>
  <c r="E22" i="24"/>
  <c r="E26" i="24" s="1"/>
  <c r="B48" i="24" l="1"/>
  <c r="B49" i="24" l="1"/>
  <c r="B47" i="25" s="1"/>
  <c r="B53" i="25" s="1"/>
</calcChain>
</file>

<file path=xl/sharedStrings.xml><?xml version="1.0" encoding="utf-8"?>
<sst xmlns="http://schemas.openxmlformats.org/spreadsheetml/2006/main" count="273" uniqueCount="106">
  <si>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</si>
  <si>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</si>
  <si>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</si>
  <si>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</si>
  <si>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</si>
  <si>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</si>
  <si>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</si>
  <si>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</si>
  <si>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</si>
  <si>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</si>
  <si>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</si>
  <si>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</si>
  <si>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</si>
  <si>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</si>
  <si>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</si>
  <si>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</si>
  <si>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</si>
  <si>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</si>
  <si>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</si>
  <si>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</si>
  <si>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</si>
  <si>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</si>
  <si>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</si>
  <si>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</si>
  <si>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</si>
  <si>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1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</si>
  <si>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№35 от 30.05.2013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</si>
  <si>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№35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</si>
  <si>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</si>
  <si>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</si>
  <si>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</si>
  <si>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</si>
  <si>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в лице председателя совета МКД Гузовой Н.В.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</si>
  <si>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Гузовой Нины Васильевны </t>
    </r>
  </si>
  <si>
    <t>Информация для собственников:</t>
  </si>
  <si>
    <t xml:space="preserve">Итого остаток на конец квартала </t>
  </si>
  <si>
    <t>Общая площадь квартир - 888,3</t>
  </si>
  <si>
    <t>Расходы по содержанию и тек. ремонту</t>
  </si>
  <si>
    <t xml:space="preserve">определена приложением № 9 к договору </t>
  </si>
  <si>
    <t>в т.ч. Оплачено рем.и содерж.</t>
  </si>
  <si>
    <t xml:space="preserve">Общехозяйственные расходы </t>
  </si>
  <si>
    <t>Остаток на начало квартала</t>
  </si>
  <si>
    <t>1 квартал</t>
  </si>
  <si>
    <t>Услуги по содержанию многоквартирного дома</t>
  </si>
  <si>
    <t>ч/ч</t>
  </si>
  <si>
    <t>интернет Ростелеком</t>
  </si>
  <si>
    <t>интернет Квант-телеком</t>
  </si>
  <si>
    <t>Предъявлено населению 59587,2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</si>
  <si>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</si>
  <si>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</si>
  <si>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</si>
  <si>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Ремонт бетонного забора </t>
  </si>
  <si>
    <t>март</t>
  </si>
  <si>
    <t>Исполнитель - ООО ЖКХ "Локомотив", в лице директора  Бовкун А.А.</t>
  </si>
  <si>
    <t xml:space="preserve">           2. Всего за период с "01" 01 2023 г. по "31" 03 2023 г. выполнено работ (оказано услуг) на общую сумму сорок семь тысяч триста восемьдесят рублей 34 копейки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</si>
  <si>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</si>
  <si>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</si>
  <si>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</si>
  <si>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</si>
  <si>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</si>
  <si>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</si>
  <si>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установка щитов на приямки(кв9)</t>
  </si>
  <si>
    <t>замена шифера на входе в подвал(кв2)</t>
  </si>
  <si>
    <t>ремонт штукатурки балконов-3 шт(смета)</t>
  </si>
  <si>
    <t>ремонт цветочной клумбы(смета)</t>
  </si>
  <si>
    <t>апрель</t>
  </si>
  <si>
    <t>июнь</t>
  </si>
  <si>
    <t xml:space="preserve">           2. Всего за период с "01" 04 2023 г. по "30" 06 2023 г. выполнено работ (оказано услуг) на общую сумму сто две тысячи четыреста двадцать четыре рубля 12 копеек</t>
  </si>
  <si>
    <t>покраска балконов (кв9)</t>
  </si>
  <si>
    <t>июль</t>
  </si>
  <si>
    <t xml:space="preserve">           2. Всего за период с "01" 07 2023 г. по "30" 09 2023 г. выполнено работ (оказано услуг) на общую сумму пятьдесят три тысячи двести девяносто шесть рублей 66 копеек.</t>
  </si>
  <si>
    <t>Предъявлено населению 63344,7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</si>
  <si>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</si>
  <si>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</si>
  <si>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</si>
  <si>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</si>
  <si>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</si>
  <si>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</si>
  <si>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Квант 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</si>
  <si>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</si>
  <si>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</si>
  <si>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</si>
  <si>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</si>
  <si>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</si>
  <si>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</si>
  <si>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</si>
  <si>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</si>
  <si>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</si>
  <si>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</si>
  <si>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</si>
  <si>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</si>
  <si>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</si>
  <si>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</si>
  <si>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</si>
  <si>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</si>
  <si>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за 4 квартал 2023 года</t>
  </si>
  <si>
    <t>31.12.2023 г.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</si>
  <si>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Гузовой Нины Васильевны </t>
    </r>
  </si>
  <si>
    <t>4 квартал</t>
  </si>
  <si>
    <t xml:space="preserve">           2. Всего за период с "01" 10 2023 г. по "31" 12 2023 г. выполнено работ (оказано услуг) на общую сумму пятьдесят тысяч двести пятьдесят восемь рублей 02 копейки.</t>
  </si>
  <si>
    <t>по ж.д. ул. Свердлова, д. 1</t>
  </si>
  <si>
    <t>Начислено всего 245863,8</t>
  </si>
  <si>
    <t>Оплачено за размещение оборудования в МОП интернет Ростелеком</t>
  </si>
  <si>
    <t>Непредвиденные работы 31,5 ч/ч</t>
  </si>
  <si>
    <t xml:space="preserve">   * Ремонт цветочной клумбы (смета)</t>
  </si>
  <si>
    <t xml:space="preserve">   * Ремонт штукатурки балконов-3 шт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</si>
</sst>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43" fontId="4" fillId="0" borderId="0" xfId="0" applyNumberFormat="1" applyFont="1"/>
    <xf numFmtId="0" fontId="12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43" fontId="4" fillId="0" borderId="0" xfId="1" applyFont="1"/>
    <xf numFmtId="43" fontId="4" fillId="0" borderId="0" xfId="1" applyFont="1" applyAlignment="1">
      <alignment wrapText="1"/>
    </xf>
    <xf numFmtId="0" fontId="8" fillId="0" borderId="0" xfId="0" applyFont="1" applyAlignment="1">
      <alignment wrapText="1"/>
    </xf>
    <xf numFmtId="164" fontId="8" fillId="0" borderId="0" xfId="1" applyNumberFormat="1" applyFont="1" applyAlignment="1">
      <alignment wrapText="1"/>
    </xf>
    <xf numFmtId="2" fontId="8" fillId="0" borderId="0" xfId="1" applyNumberFormat="1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3" fontId="8" fillId="0" borderId="0" xfId="1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4" xfId="0" applyFont="1" applyBorder="1"/>
    <xf numFmtId="4" fontId="8" fillId="0" borderId="0" xfId="1" applyNumberFormat="1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15" fillId="0" borderId="0" xfId="0" applyFont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166" fontId="8" fillId="0" borderId="1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7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6" fillId="2" borderId="4" xfId="0" applyFont="1" applyFill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0" fontId="7" fillId="0" borderId="0" xfId="0" applyFont="1" applyAlignment="1">
      <alignment wrapText="1"/>
    </xf>
    <xf numFmtId="0" fontId="4" fillId="0" borderId="0" xfId="0" applyFont="1" applyBorder="1" applyAlignment="1">
      <alignment horizontal="left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view="pageBreakPreview" topLeftCell="A19" zoomScaleSheetLayoutView="100" workbookViewId="0">
      <selection activeCell="A29" sqref="A29:E29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3.42578125" style="2" bestFit="1" customWidth="1"/>
    <col min="7" max="9" width="9.140625" style="2"/>
    <col min="10" max="10" width="16.28515625" style="2" customWidth="1"/>
    <col min="11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1.5" customHeight="1" x14ac:dyDescent="0.25">
      <c r="A2" s="52" t="s">
        <v>12</v>
      </c>
      <c r="B2" s="53"/>
      <c r="C2" s="53"/>
      <c r="D2" s="53"/>
      <c r="E2" s="53"/>
    </row>
    <row r="3" spans="1:5" x14ac:dyDescent="0.25">
      <c r="A3" s="54" t="s">
        <v>48</v>
      </c>
      <c r="B3" s="54"/>
      <c r="C3" s="54"/>
      <c r="D3" s="54"/>
      <c r="E3" s="54"/>
    </row>
    <row r="4" spans="1:5" s="1" customFormat="1" ht="15.75" x14ac:dyDescent="0.25">
      <c r="A4" s="5" t="s">
        <v>13</v>
      </c>
      <c r="B4" s="20"/>
      <c r="C4" s="20"/>
      <c r="D4" s="55" t="s">
        <v>49</v>
      </c>
      <c r="E4" s="55"/>
    </row>
    <row r="5" spans="1:5" x14ac:dyDescent="0.25">
      <c r="A5" s="28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50" t="s">
        <v>25</v>
      </c>
      <c r="B7" s="50"/>
      <c r="C7" s="50"/>
      <c r="D7" s="50"/>
      <c r="E7" s="50"/>
    </row>
    <row r="8" spans="1:5" x14ac:dyDescent="0.25">
      <c r="A8" s="45" t="s">
        <v>1</v>
      </c>
      <c r="B8" s="45"/>
      <c r="C8" s="45"/>
      <c r="D8" s="45"/>
      <c r="E8" s="45"/>
    </row>
    <row r="9" spans="1:5" ht="12.75" customHeight="1" x14ac:dyDescent="0.25">
      <c r="A9" s="46" t="s">
        <v>33</v>
      </c>
      <c r="B9" s="46"/>
      <c r="C9" s="46"/>
      <c r="D9" s="46"/>
      <c r="E9" s="46"/>
    </row>
    <row r="10" spans="1:5" ht="22.5" customHeight="1" x14ac:dyDescent="0.25">
      <c r="A10" s="47" t="s">
        <v>14</v>
      </c>
      <c r="B10" s="48"/>
      <c r="C10" s="48"/>
      <c r="D10" s="48"/>
      <c r="E10" s="48"/>
    </row>
    <row r="11" spans="1:5" ht="29.25" customHeight="1" x14ac:dyDescent="0.25">
      <c r="A11" s="42" t="s">
        <v>26</v>
      </c>
      <c r="B11" s="42"/>
      <c r="C11" s="42"/>
      <c r="D11" s="42"/>
      <c r="E11" s="42"/>
    </row>
    <row r="12" spans="1:5" ht="14.25" customHeight="1" x14ac:dyDescent="0.25">
      <c r="A12" s="45" t="s">
        <v>15</v>
      </c>
      <c r="B12" s="49"/>
      <c r="C12" s="49"/>
      <c r="D12" s="49"/>
      <c r="E12" s="49"/>
    </row>
    <row r="13" spans="1:5" ht="19.5" customHeight="1" x14ac:dyDescent="0.25">
      <c r="A13" s="42" t="s">
        <v>22</v>
      </c>
      <c r="B13" s="42"/>
      <c r="C13" s="42"/>
      <c r="D13" s="42"/>
      <c r="E13" s="42"/>
    </row>
    <row r="14" spans="1:5" ht="12.75" customHeight="1" x14ac:dyDescent="0.25">
      <c r="A14" s="45" t="s">
        <v>2</v>
      </c>
      <c r="B14" s="49"/>
      <c r="C14" s="49"/>
      <c r="D14" s="49"/>
      <c r="E14" s="49"/>
    </row>
    <row r="15" spans="1:5" ht="18.75" customHeight="1" x14ac:dyDescent="0.25">
      <c r="A15" s="42" t="s">
        <v>50</v>
      </c>
      <c r="B15" s="42"/>
      <c r="C15" s="42"/>
      <c r="D15" s="42"/>
      <c r="E15" s="42"/>
    </row>
    <row r="16" spans="1:5" ht="14.25" customHeight="1" x14ac:dyDescent="0.25">
      <c r="A16" s="45" t="s">
        <v>16</v>
      </c>
      <c r="B16" s="49"/>
      <c r="C16" s="49"/>
      <c r="D16" s="49"/>
      <c r="E16" s="49"/>
    </row>
    <row r="17" spans="1:10" ht="29.25" customHeight="1" x14ac:dyDescent="0.25">
      <c r="A17" s="42" t="s">
        <v>17</v>
      </c>
      <c r="B17" s="42"/>
      <c r="C17" s="42"/>
      <c r="D17" s="42"/>
      <c r="E17" s="42"/>
    </row>
    <row r="18" spans="1:10" ht="64.5" customHeight="1" x14ac:dyDescent="0.25">
      <c r="A18" s="42" t="s">
        <v>27</v>
      </c>
      <c r="B18" s="42"/>
      <c r="C18" s="42"/>
      <c r="D18" s="42"/>
      <c r="E18" s="42"/>
    </row>
    <row r="19" spans="1:10" ht="30" customHeight="1" x14ac:dyDescent="0.25">
      <c r="A19" s="40" t="s">
        <v>28</v>
      </c>
      <c r="B19" s="40"/>
      <c r="C19" s="40"/>
      <c r="D19" s="40"/>
      <c r="E19" s="40"/>
    </row>
    <row r="20" spans="1:10" x14ac:dyDescent="0.25">
      <c r="A20" s="40"/>
      <c r="B20" s="40"/>
      <c r="C20" s="40"/>
      <c r="D20" s="40"/>
      <c r="E20" s="40"/>
      <c r="F20" s="2">
        <v>888.4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19" t="s">
        <v>43</v>
      </c>
      <c r="B22" s="9" t="s">
        <v>38</v>
      </c>
      <c r="C22" s="3" t="s">
        <v>4</v>
      </c>
      <c r="D22" s="3">
        <v>12.96</v>
      </c>
      <c r="E22" s="8">
        <f>D22*888.4*3</f>
        <v>34540.991999999998</v>
      </c>
      <c r="J22" s="16"/>
    </row>
    <row r="23" spans="1:10" x14ac:dyDescent="0.25">
      <c r="A23" s="7" t="s">
        <v>40</v>
      </c>
      <c r="B23" s="9" t="s">
        <v>23</v>
      </c>
      <c r="C23" s="3" t="s">
        <v>4</v>
      </c>
      <c r="D23" s="3">
        <v>3.9</v>
      </c>
      <c r="E23" s="8">
        <f>D23*F20*G20</f>
        <v>10394.279999999999</v>
      </c>
      <c r="J23" s="16"/>
    </row>
    <row r="24" spans="1:10" x14ac:dyDescent="0.25">
      <c r="A24" s="7" t="s">
        <v>29</v>
      </c>
      <c r="B24" s="9" t="s">
        <v>42</v>
      </c>
      <c r="C24" s="3" t="s">
        <v>30</v>
      </c>
      <c r="D24" s="3"/>
      <c r="E24" s="8">
        <v>557.47</v>
      </c>
      <c r="J24" s="16"/>
    </row>
    <row r="25" spans="1:10" x14ac:dyDescent="0.25">
      <c r="A25" s="29" t="s">
        <v>51</v>
      </c>
      <c r="B25" s="9" t="s">
        <v>52</v>
      </c>
      <c r="C25" s="3" t="s">
        <v>44</v>
      </c>
      <c r="D25" s="3">
        <v>8</v>
      </c>
      <c r="E25" s="8">
        <f>235.95*8</f>
        <v>1887.6</v>
      </c>
      <c r="J25" s="16"/>
    </row>
    <row r="26" spans="1:10" s="14" customFormat="1" ht="14.25" x14ac:dyDescent="0.2">
      <c r="A26" s="10" t="s">
        <v>24</v>
      </c>
      <c r="B26" s="11"/>
      <c r="C26" s="12"/>
      <c r="D26" s="12"/>
      <c r="E26" s="13">
        <f>SUM(E22:E25)</f>
        <v>47380.341999999997</v>
      </c>
      <c r="F26" s="15"/>
      <c r="J26" s="15"/>
    </row>
    <row r="28" spans="1:10" ht="31.5" customHeight="1" x14ac:dyDescent="0.25">
      <c r="A28" s="41" t="s">
        <v>54</v>
      </c>
      <c r="B28" s="41"/>
      <c r="C28" s="41"/>
      <c r="D28" s="41"/>
      <c r="E28" s="41"/>
    </row>
    <row r="29" spans="1:10" ht="31.5" customHeight="1" x14ac:dyDescent="0.25">
      <c r="A29" s="42" t="s">
        <v>21</v>
      </c>
      <c r="B29" s="42"/>
      <c r="C29" s="42"/>
      <c r="D29" s="42"/>
      <c r="E29" s="42"/>
    </row>
    <row r="30" spans="1:10" x14ac:dyDescent="0.25">
      <c r="A30" s="42" t="s">
        <v>20</v>
      </c>
      <c r="B30" s="42"/>
      <c r="C30" s="42"/>
      <c r="D30" s="42"/>
      <c r="E30" s="42"/>
      <c r="F30" s="14"/>
      <c r="G30" s="14"/>
      <c r="H30" s="14"/>
      <c r="I30" s="14"/>
      <c r="J30" s="15"/>
    </row>
    <row r="31" spans="1:10" ht="32.25" customHeight="1" x14ac:dyDescent="0.25">
      <c r="A31" s="42" t="s">
        <v>31</v>
      </c>
      <c r="B31" s="42"/>
      <c r="C31" s="42"/>
      <c r="D31" s="42"/>
      <c r="E31" s="42"/>
    </row>
    <row r="32" spans="1:10" x14ac:dyDescent="0.25">
      <c r="A32" s="42" t="s">
        <v>18</v>
      </c>
      <c r="B32" s="42"/>
      <c r="C32" s="42"/>
      <c r="D32" s="42"/>
      <c r="E32" s="42"/>
    </row>
    <row r="33" spans="1:5" x14ac:dyDescent="0.25">
      <c r="A33" s="43" t="s">
        <v>5</v>
      </c>
      <c r="B33" s="43"/>
      <c r="C33" s="43"/>
      <c r="D33" s="43"/>
      <c r="E33" s="43"/>
    </row>
    <row r="34" spans="1:5" x14ac:dyDescent="0.25">
      <c r="A34" s="42" t="s">
        <v>18</v>
      </c>
      <c r="B34" s="42"/>
      <c r="C34" s="42"/>
      <c r="D34" s="42"/>
      <c r="E34" s="42"/>
    </row>
    <row r="35" spans="1:5" x14ac:dyDescent="0.25">
      <c r="A35" s="44" t="s">
        <v>53</v>
      </c>
      <c r="B35" s="44"/>
      <c r="C35" s="44"/>
      <c r="D35" s="44"/>
      <c r="E35" s="44"/>
    </row>
    <row r="36" spans="1:5" x14ac:dyDescent="0.25">
      <c r="B36" s="39" t="s">
        <v>19</v>
      </c>
      <c r="C36" s="39"/>
      <c r="D36" s="39"/>
      <c r="E36" s="6" t="s">
        <v>6</v>
      </c>
    </row>
    <row r="37" spans="1:5" x14ac:dyDescent="0.25">
      <c r="A37" s="27"/>
      <c r="B37" s="27"/>
      <c r="C37" s="27"/>
      <c r="D37" s="27"/>
      <c r="E37" s="27"/>
    </row>
    <row r="38" spans="1:5" x14ac:dyDescent="0.25">
      <c r="A38" s="44" t="s">
        <v>32</v>
      </c>
      <c r="B38" s="44"/>
      <c r="C38" s="44"/>
      <c r="D38" s="44"/>
      <c r="E38" s="44"/>
    </row>
    <row r="39" spans="1:5" x14ac:dyDescent="0.25">
      <c r="B39" s="39" t="s">
        <v>19</v>
      </c>
      <c r="C39" s="39"/>
      <c r="D39" s="39"/>
      <c r="E39" s="6" t="s">
        <v>6</v>
      </c>
    </row>
    <row r="41" spans="1:5" x14ac:dyDescent="0.25">
      <c r="A41" s="17" t="s">
        <v>36</v>
      </c>
    </row>
    <row r="42" spans="1:5" x14ac:dyDescent="0.25">
      <c r="A42" s="14" t="s">
        <v>34</v>
      </c>
      <c r="B42" s="21"/>
    </row>
    <row r="43" spans="1:5" x14ac:dyDescent="0.25">
      <c r="A43" s="2" t="s">
        <v>41</v>
      </c>
      <c r="B43" s="25">
        <v>8377</v>
      </c>
    </row>
    <row r="44" spans="1:5" x14ac:dyDescent="0.25">
      <c r="A44" s="18" t="s">
        <v>47</v>
      </c>
      <c r="B44" s="22"/>
    </row>
    <row r="45" spans="1:5" x14ac:dyDescent="0.25">
      <c r="A45" s="2" t="s">
        <v>39</v>
      </c>
      <c r="B45" s="22">
        <v>61575.76</v>
      </c>
    </row>
    <row r="46" spans="1:5" x14ac:dyDescent="0.25">
      <c r="A46" s="2" t="s">
        <v>45</v>
      </c>
      <c r="B46" s="22">
        <f>3*150</f>
        <v>450</v>
      </c>
    </row>
    <row r="47" spans="1:5" x14ac:dyDescent="0.25">
      <c r="A47" s="2" t="s">
        <v>46</v>
      </c>
      <c r="B47" s="22">
        <f>3*100</f>
        <v>300</v>
      </c>
    </row>
    <row r="48" spans="1:5" ht="30" x14ac:dyDescent="0.25">
      <c r="A48" s="26" t="s">
        <v>37</v>
      </c>
      <c r="B48" s="22">
        <f>E26</f>
        <v>47380.341999999997</v>
      </c>
    </row>
    <row r="49" spans="1:2" ht="29.25" x14ac:dyDescent="0.25">
      <c r="A49" s="23" t="s">
        <v>35</v>
      </c>
      <c r="B49" s="24">
        <f>B43+B45+B46+B47-B48</f>
        <v>23322.418000000012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view="pageBreakPreview" topLeftCell="A21" zoomScaleSheetLayoutView="100" workbookViewId="0">
      <selection activeCell="A27" sqref="A27:A28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3.42578125" style="2" bestFit="1" customWidth="1"/>
    <col min="7" max="9" width="9.140625" style="2"/>
    <col min="10" max="10" width="16.28515625" style="2" customWidth="1"/>
    <col min="11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1.5" customHeight="1" x14ac:dyDescent="0.25">
      <c r="A2" s="52" t="s">
        <v>12</v>
      </c>
      <c r="B2" s="53"/>
      <c r="C2" s="53"/>
      <c r="D2" s="53"/>
      <c r="E2" s="53"/>
    </row>
    <row r="3" spans="1:5" x14ac:dyDescent="0.25">
      <c r="A3" s="54" t="s">
        <v>55</v>
      </c>
      <c r="B3" s="54"/>
      <c r="C3" s="54"/>
      <c r="D3" s="54"/>
      <c r="E3" s="54"/>
    </row>
    <row r="4" spans="1:5" s="1" customFormat="1" ht="15.75" x14ac:dyDescent="0.25">
      <c r="A4" s="5" t="s">
        <v>13</v>
      </c>
      <c r="B4" s="20"/>
      <c r="C4" s="20"/>
      <c r="D4" s="55" t="s">
        <v>56</v>
      </c>
      <c r="E4" s="55"/>
    </row>
    <row r="5" spans="1:5" x14ac:dyDescent="0.25">
      <c r="A5" s="32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50" t="s">
        <v>25</v>
      </c>
      <c r="B7" s="50"/>
      <c r="C7" s="50"/>
      <c r="D7" s="50"/>
      <c r="E7" s="50"/>
    </row>
    <row r="8" spans="1:5" x14ac:dyDescent="0.25">
      <c r="A8" s="45" t="s">
        <v>1</v>
      </c>
      <c r="B8" s="45"/>
      <c r="C8" s="45"/>
      <c r="D8" s="45"/>
      <c r="E8" s="45"/>
    </row>
    <row r="9" spans="1:5" ht="12.75" customHeight="1" x14ac:dyDescent="0.25">
      <c r="A9" s="46" t="s">
        <v>33</v>
      </c>
      <c r="B9" s="46"/>
      <c r="C9" s="46"/>
      <c r="D9" s="46"/>
      <c r="E9" s="46"/>
    </row>
    <row r="10" spans="1:5" ht="22.5" customHeight="1" x14ac:dyDescent="0.25">
      <c r="A10" s="47" t="s">
        <v>14</v>
      </c>
      <c r="B10" s="48"/>
      <c r="C10" s="48"/>
      <c r="D10" s="48"/>
      <c r="E10" s="48"/>
    </row>
    <row r="11" spans="1:5" ht="29.25" customHeight="1" x14ac:dyDescent="0.25">
      <c r="A11" s="42" t="s">
        <v>26</v>
      </c>
      <c r="B11" s="42"/>
      <c r="C11" s="42"/>
      <c r="D11" s="42"/>
      <c r="E11" s="42"/>
    </row>
    <row r="12" spans="1:5" ht="14.25" customHeight="1" x14ac:dyDescent="0.25">
      <c r="A12" s="45" t="s">
        <v>15</v>
      </c>
      <c r="B12" s="49"/>
      <c r="C12" s="49"/>
      <c r="D12" s="49"/>
      <c r="E12" s="49"/>
    </row>
    <row r="13" spans="1:5" ht="19.5" customHeight="1" x14ac:dyDescent="0.25">
      <c r="A13" s="42" t="s">
        <v>22</v>
      </c>
      <c r="B13" s="42"/>
      <c r="C13" s="42"/>
      <c r="D13" s="42"/>
      <c r="E13" s="42"/>
    </row>
    <row r="14" spans="1:5" ht="12.75" customHeight="1" x14ac:dyDescent="0.25">
      <c r="A14" s="45" t="s">
        <v>2</v>
      </c>
      <c r="B14" s="49"/>
      <c r="C14" s="49"/>
      <c r="D14" s="49"/>
      <c r="E14" s="49"/>
    </row>
    <row r="15" spans="1:5" ht="18.75" customHeight="1" x14ac:dyDescent="0.25">
      <c r="A15" s="42" t="s">
        <v>50</v>
      </c>
      <c r="B15" s="42"/>
      <c r="C15" s="42"/>
      <c r="D15" s="42"/>
      <c r="E15" s="42"/>
    </row>
    <row r="16" spans="1:5" ht="14.25" customHeight="1" x14ac:dyDescent="0.25">
      <c r="A16" s="45" t="s">
        <v>16</v>
      </c>
      <c r="B16" s="49"/>
      <c r="C16" s="49"/>
      <c r="D16" s="49"/>
      <c r="E16" s="49"/>
    </row>
    <row r="17" spans="1:10" ht="29.25" customHeight="1" x14ac:dyDescent="0.25">
      <c r="A17" s="42" t="s">
        <v>17</v>
      </c>
      <c r="B17" s="42"/>
      <c r="C17" s="42"/>
      <c r="D17" s="42"/>
      <c r="E17" s="42"/>
    </row>
    <row r="18" spans="1:10" ht="64.5" customHeight="1" x14ac:dyDescent="0.25">
      <c r="A18" s="42" t="s">
        <v>27</v>
      </c>
      <c r="B18" s="42"/>
      <c r="C18" s="42"/>
      <c r="D18" s="42"/>
      <c r="E18" s="42"/>
    </row>
    <row r="19" spans="1:10" ht="30" customHeight="1" x14ac:dyDescent="0.25">
      <c r="A19" s="40" t="s">
        <v>28</v>
      </c>
      <c r="B19" s="40"/>
      <c r="C19" s="40"/>
      <c r="D19" s="40"/>
      <c r="E19" s="40"/>
    </row>
    <row r="20" spans="1:10" x14ac:dyDescent="0.25">
      <c r="A20" s="40"/>
      <c r="B20" s="40"/>
      <c r="C20" s="40"/>
      <c r="D20" s="40"/>
      <c r="E20" s="40"/>
      <c r="F20" s="2">
        <v>888.4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19" t="s">
        <v>43</v>
      </c>
      <c r="B22" s="9" t="s">
        <v>38</v>
      </c>
      <c r="C22" s="3" t="s">
        <v>4</v>
      </c>
      <c r="D22" s="3">
        <v>12.96</v>
      </c>
      <c r="E22" s="8">
        <f>D22*888.4*3</f>
        <v>34540.991999999998</v>
      </c>
      <c r="J22" s="16"/>
    </row>
    <row r="23" spans="1:10" x14ac:dyDescent="0.25">
      <c r="A23" s="7" t="s">
        <v>40</v>
      </c>
      <c r="B23" s="9" t="s">
        <v>23</v>
      </c>
      <c r="C23" s="3" t="s">
        <v>4</v>
      </c>
      <c r="D23" s="3">
        <v>3.9</v>
      </c>
      <c r="E23" s="8">
        <f>D23*F20*G20</f>
        <v>10394.279999999999</v>
      </c>
      <c r="J23" s="16"/>
    </row>
    <row r="24" spans="1:10" x14ac:dyDescent="0.25">
      <c r="A24" s="7" t="s">
        <v>29</v>
      </c>
      <c r="B24" s="9" t="s">
        <v>57</v>
      </c>
      <c r="C24" s="3" t="s">
        <v>30</v>
      </c>
      <c r="D24" s="3"/>
      <c r="E24" s="8">
        <v>3011.22</v>
      </c>
      <c r="J24" s="16"/>
    </row>
    <row r="25" spans="1:10" x14ac:dyDescent="0.25">
      <c r="A25" s="7" t="s">
        <v>61</v>
      </c>
      <c r="B25" s="9" t="s">
        <v>65</v>
      </c>
      <c r="C25" s="3" t="s">
        <v>44</v>
      </c>
      <c r="D25" s="3">
        <v>13.5</v>
      </c>
      <c r="E25" s="8">
        <f>D25*235.95</f>
        <v>3185.3249999999998</v>
      </c>
      <c r="J25" s="16"/>
    </row>
    <row r="26" spans="1:10" ht="30" x14ac:dyDescent="0.25">
      <c r="A26" s="7" t="s">
        <v>62</v>
      </c>
      <c r="B26" s="9" t="s">
        <v>66</v>
      </c>
      <c r="C26" s="3" t="s">
        <v>44</v>
      </c>
      <c r="D26" s="3">
        <v>2</v>
      </c>
      <c r="E26" s="8">
        <f>D26*235.95</f>
        <v>471.9</v>
      </c>
      <c r="J26" s="16"/>
    </row>
    <row r="27" spans="1:10" ht="30" x14ac:dyDescent="0.25">
      <c r="A27" s="7" t="s">
        <v>63</v>
      </c>
      <c r="B27" s="9" t="s">
        <v>66</v>
      </c>
      <c r="C27" s="3" t="s">
        <v>30</v>
      </c>
      <c r="D27" s="3"/>
      <c r="E27" s="8">
        <f>21117.2+24638.7</f>
        <v>45755.9</v>
      </c>
      <c r="J27" s="16"/>
    </row>
    <row r="28" spans="1:10" x14ac:dyDescent="0.25">
      <c r="A28" s="7" t="s">
        <v>64</v>
      </c>
      <c r="B28" s="9" t="s">
        <v>66</v>
      </c>
      <c r="C28" s="3" t="s">
        <v>30</v>
      </c>
      <c r="D28" s="3"/>
      <c r="E28" s="8">
        <v>5064.5</v>
      </c>
      <c r="J28" s="16"/>
    </row>
    <row r="29" spans="1:10" x14ac:dyDescent="0.25">
      <c r="A29" s="29"/>
      <c r="B29" s="9"/>
      <c r="C29" s="3"/>
      <c r="D29" s="3"/>
      <c r="E29" s="8"/>
      <c r="J29" s="16"/>
    </row>
    <row r="30" spans="1:10" s="14" customFormat="1" ht="14.25" x14ac:dyDescent="0.2">
      <c r="A30" s="10" t="s">
        <v>24</v>
      </c>
      <c r="B30" s="11"/>
      <c r="C30" s="12"/>
      <c r="D30" s="12"/>
      <c r="E30" s="13">
        <f>SUM(E22:E29)</f>
        <v>102424.117</v>
      </c>
      <c r="F30" s="15"/>
      <c r="J30" s="15"/>
    </row>
    <row r="32" spans="1:10" ht="31.5" customHeight="1" x14ac:dyDescent="0.25">
      <c r="A32" s="41" t="s">
        <v>67</v>
      </c>
      <c r="B32" s="41"/>
      <c r="C32" s="41"/>
      <c r="D32" s="41"/>
      <c r="E32" s="41"/>
    </row>
    <row r="33" spans="1:10" ht="31.5" customHeight="1" x14ac:dyDescent="0.25">
      <c r="A33" s="42" t="s">
        <v>21</v>
      </c>
      <c r="B33" s="42"/>
      <c r="C33" s="42"/>
      <c r="D33" s="42"/>
      <c r="E33" s="42"/>
    </row>
    <row r="34" spans="1:10" x14ac:dyDescent="0.25">
      <c r="A34" s="42" t="s">
        <v>20</v>
      </c>
      <c r="B34" s="42"/>
      <c r="C34" s="42"/>
      <c r="D34" s="42"/>
      <c r="E34" s="42"/>
      <c r="F34" s="14"/>
      <c r="G34" s="14"/>
      <c r="H34" s="14"/>
      <c r="I34" s="14"/>
      <c r="J34" s="15"/>
    </row>
    <row r="35" spans="1:10" ht="32.25" customHeight="1" x14ac:dyDescent="0.25">
      <c r="A35" s="42" t="s">
        <v>31</v>
      </c>
      <c r="B35" s="42"/>
      <c r="C35" s="42"/>
      <c r="D35" s="42"/>
      <c r="E35" s="42"/>
    </row>
    <row r="36" spans="1:10" x14ac:dyDescent="0.25">
      <c r="A36" s="42" t="s">
        <v>18</v>
      </c>
      <c r="B36" s="42"/>
      <c r="C36" s="42"/>
      <c r="D36" s="42"/>
      <c r="E36" s="42"/>
    </row>
    <row r="37" spans="1:10" x14ac:dyDescent="0.25">
      <c r="A37" s="43" t="s">
        <v>5</v>
      </c>
      <c r="B37" s="43"/>
      <c r="C37" s="43"/>
      <c r="D37" s="43"/>
      <c r="E37" s="43"/>
    </row>
    <row r="38" spans="1:10" x14ac:dyDescent="0.25">
      <c r="A38" s="42" t="s">
        <v>18</v>
      </c>
      <c r="B38" s="42"/>
      <c r="C38" s="42"/>
      <c r="D38" s="42"/>
      <c r="E38" s="42"/>
    </row>
    <row r="39" spans="1:10" x14ac:dyDescent="0.25">
      <c r="A39" s="44" t="s">
        <v>53</v>
      </c>
      <c r="B39" s="44"/>
      <c r="C39" s="44"/>
      <c r="D39" s="44"/>
      <c r="E39" s="44"/>
    </row>
    <row r="40" spans="1:10" x14ac:dyDescent="0.25">
      <c r="B40" s="39" t="s">
        <v>19</v>
      </c>
      <c r="C40" s="39"/>
      <c r="D40" s="39"/>
      <c r="E40" s="6" t="s">
        <v>6</v>
      </c>
    </row>
    <row r="41" spans="1:10" x14ac:dyDescent="0.25">
      <c r="A41" s="31"/>
      <c r="B41" s="31"/>
      <c r="C41" s="31"/>
      <c r="D41" s="31"/>
      <c r="E41" s="31"/>
    </row>
    <row r="42" spans="1:10" x14ac:dyDescent="0.25">
      <c r="A42" s="44" t="s">
        <v>32</v>
      </c>
      <c r="B42" s="44"/>
      <c r="C42" s="44"/>
      <c r="D42" s="44"/>
      <c r="E42" s="44"/>
    </row>
    <row r="43" spans="1:10" x14ac:dyDescent="0.25">
      <c r="B43" s="39" t="s">
        <v>19</v>
      </c>
      <c r="C43" s="39"/>
      <c r="D43" s="39"/>
      <c r="E43" s="6" t="s">
        <v>6</v>
      </c>
    </row>
    <row r="45" spans="1:10" x14ac:dyDescent="0.25">
      <c r="A45" s="17" t="s">
        <v>36</v>
      </c>
    </row>
    <row r="46" spans="1:10" x14ac:dyDescent="0.25">
      <c r="A46" s="14" t="s">
        <v>34</v>
      </c>
      <c r="B46" s="21"/>
    </row>
    <row r="47" spans="1:10" x14ac:dyDescent="0.25">
      <c r="A47" s="2" t="s">
        <v>41</v>
      </c>
      <c r="B47" s="33">
        <f>'1КВ'!B49</f>
        <v>23322.418000000012</v>
      </c>
    </row>
    <row r="48" spans="1:10" x14ac:dyDescent="0.25">
      <c r="A48" s="18" t="s">
        <v>47</v>
      </c>
      <c r="B48" s="22"/>
    </row>
    <row r="49" spans="1:2" x14ac:dyDescent="0.25">
      <c r="A49" s="2" t="s">
        <v>39</v>
      </c>
      <c r="B49" s="22">
        <v>60164.65</v>
      </c>
    </row>
    <row r="50" spans="1:2" x14ac:dyDescent="0.25">
      <c r="A50" s="2" t="s">
        <v>45</v>
      </c>
      <c r="B50" s="22">
        <f>3*150</f>
        <v>450</v>
      </c>
    </row>
    <row r="51" spans="1:2" x14ac:dyDescent="0.25">
      <c r="A51" s="2" t="s">
        <v>46</v>
      </c>
      <c r="B51" s="22">
        <f>3*100</f>
        <v>300</v>
      </c>
    </row>
    <row r="52" spans="1:2" ht="30" x14ac:dyDescent="0.25">
      <c r="A52" s="30" t="s">
        <v>37</v>
      </c>
      <c r="B52" s="22">
        <f>E30</f>
        <v>102424.117</v>
      </c>
    </row>
    <row r="53" spans="1:2" ht="29.25" x14ac:dyDescent="0.25">
      <c r="A53" s="23" t="s">
        <v>35</v>
      </c>
      <c r="B53" s="24">
        <f>B47+B49+B50+B51-B52</f>
        <v>-18187.048999999985</v>
      </c>
    </row>
  </sheetData>
  <mergeCells count="30">
    <mergeCell ref="B43:D43"/>
    <mergeCell ref="A20:E20"/>
    <mergeCell ref="A32:E32"/>
    <mergeCell ref="A33:E33"/>
    <mergeCell ref="A34:E34"/>
    <mergeCell ref="A35:E35"/>
    <mergeCell ref="A36:E36"/>
    <mergeCell ref="A37:E37"/>
    <mergeCell ref="A38:E38"/>
    <mergeCell ref="A39:E39"/>
    <mergeCell ref="B40:D40"/>
    <mergeCell ref="A42:E4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topLeftCell="A23" zoomScaleSheetLayoutView="100" workbookViewId="0">
      <selection activeCell="D49" sqref="D49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3.42578125" style="2" bestFit="1" customWidth="1"/>
    <col min="7" max="9" width="9.140625" style="2"/>
    <col min="10" max="10" width="16.28515625" style="2" customWidth="1"/>
    <col min="11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1.5" customHeight="1" x14ac:dyDescent="0.25">
      <c r="A2" s="52" t="s">
        <v>12</v>
      </c>
      <c r="B2" s="53"/>
      <c r="C2" s="53"/>
      <c r="D2" s="53"/>
      <c r="E2" s="53"/>
    </row>
    <row r="3" spans="1:5" x14ac:dyDescent="0.25">
      <c r="A3" s="54" t="s">
        <v>58</v>
      </c>
      <c r="B3" s="54"/>
      <c r="C3" s="54"/>
      <c r="D3" s="54"/>
      <c r="E3" s="54"/>
    </row>
    <row r="4" spans="1:5" s="1" customFormat="1" ht="15.75" x14ac:dyDescent="0.25">
      <c r="A4" s="5" t="s">
        <v>13</v>
      </c>
      <c r="B4" s="20"/>
      <c r="C4" s="20"/>
      <c r="D4" s="55" t="s">
        <v>59</v>
      </c>
      <c r="E4" s="55"/>
    </row>
    <row r="5" spans="1:5" x14ac:dyDescent="0.25">
      <c r="A5" s="32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50" t="s">
        <v>25</v>
      </c>
      <c r="B7" s="50"/>
      <c r="C7" s="50"/>
      <c r="D7" s="50"/>
      <c r="E7" s="50"/>
    </row>
    <row r="8" spans="1:5" x14ac:dyDescent="0.25">
      <c r="A8" s="45" t="s">
        <v>1</v>
      </c>
      <c r="B8" s="45"/>
      <c r="C8" s="45"/>
      <c r="D8" s="45"/>
      <c r="E8" s="45"/>
    </row>
    <row r="9" spans="1:5" ht="12.75" customHeight="1" x14ac:dyDescent="0.25">
      <c r="A9" s="46" t="s">
        <v>33</v>
      </c>
      <c r="B9" s="46"/>
      <c r="C9" s="46"/>
      <c r="D9" s="46"/>
      <c r="E9" s="46"/>
    </row>
    <row r="10" spans="1:5" ht="22.5" customHeight="1" x14ac:dyDescent="0.25">
      <c r="A10" s="47" t="s">
        <v>14</v>
      </c>
      <c r="B10" s="48"/>
      <c r="C10" s="48"/>
      <c r="D10" s="48"/>
      <c r="E10" s="48"/>
    </row>
    <row r="11" spans="1:5" ht="29.25" customHeight="1" x14ac:dyDescent="0.25">
      <c r="A11" s="42" t="s">
        <v>26</v>
      </c>
      <c r="B11" s="42"/>
      <c r="C11" s="42"/>
      <c r="D11" s="42"/>
      <c r="E11" s="42"/>
    </row>
    <row r="12" spans="1:5" ht="14.25" customHeight="1" x14ac:dyDescent="0.25">
      <c r="A12" s="45" t="s">
        <v>15</v>
      </c>
      <c r="B12" s="49"/>
      <c r="C12" s="49"/>
      <c r="D12" s="49"/>
      <c r="E12" s="49"/>
    </row>
    <row r="13" spans="1:5" ht="19.5" customHeight="1" x14ac:dyDescent="0.25">
      <c r="A13" s="42" t="s">
        <v>22</v>
      </c>
      <c r="B13" s="42"/>
      <c r="C13" s="42"/>
      <c r="D13" s="42"/>
      <c r="E13" s="42"/>
    </row>
    <row r="14" spans="1:5" ht="12.75" customHeight="1" x14ac:dyDescent="0.25">
      <c r="A14" s="45" t="s">
        <v>2</v>
      </c>
      <c r="B14" s="49"/>
      <c r="C14" s="49"/>
      <c r="D14" s="49"/>
      <c r="E14" s="49"/>
    </row>
    <row r="15" spans="1:5" ht="18.75" customHeight="1" x14ac:dyDescent="0.25">
      <c r="A15" s="42" t="s">
        <v>50</v>
      </c>
      <c r="B15" s="42"/>
      <c r="C15" s="42"/>
      <c r="D15" s="42"/>
      <c r="E15" s="42"/>
    </row>
    <row r="16" spans="1:5" ht="14.25" customHeight="1" x14ac:dyDescent="0.25">
      <c r="A16" s="45" t="s">
        <v>16</v>
      </c>
      <c r="B16" s="49"/>
      <c r="C16" s="49"/>
      <c r="D16" s="49"/>
      <c r="E16" s="49"/>
    </row>
    <row r="17" spans="1:10" ht="29.25" customHeight="1" x14ac:dyDescent="0.25">
      <c r="A17" s="42" t="s">
        <v>17</v>
      </c>
      <c r="B17" s="42"/>
      <c r="C17" s="42"/>
      <c r="D17" s="42"/>
      <c r="E17" s="42"/>
    </row>
    <row r="18" spans="1:10" ht="64.5" customHeight="1" x14ac:dyDescent="0.25">
      <c r="A18" s="42" t="s">
        <v>27</v>
      </c>
      <c r="B18" s="42"/>
      <c r="C18" s="42"/>
      <c r="D18" s="42"/>
      <c r="E18" s="42"/>
    </row>
    <row r="19" spans="1:10" ht="30" customHeight="1" x14ac:dyDescent="0.25">
      <c r="A19" s="40" t="s">
        <v>28</v>
      </c>
      <c r="B19" s="40"/>
      <c r="C19" s="40"/>
      <c r="D19" s="40"/>
      <c r="E19" s="40"/>
    </row>
    <row r="20" spans="1:10" x14ac:dyDescent="0.25">
      <c r="A20" s="40"/>
      <c r="B20" s="40"/>
      <c r="C20" s="40"/>
      <c r="D20" s="40"/>
      <c r="E20" s="40"/>
      <c r="F20" s="2">
        <v>888.4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19" t="s">
        <v>43</v>
      </c>
      <c r="B22" s="9" t="s">
        <v>38</v>
      </c>
      <c r="C22" s="3" t="s">
        <v>4</v>
      </c>
      <c r="D22" s="3">
        <v>14.49</v>
      </c>
      <c r="E22" s="8">
        <f>D22*888.4*3</f>
        <v>38618.748</v>
      </c>
      <c r="J22" s="16"/>
    </row>
    <row r="23" spans="1:10" x14ac:dyDescent="0.25">
      <c r="A23" s="7" t="s">
        <v>40</v>
      </c>
      <c r="B23" s="9" t="s">
        <v>23</v>
      </c>
      <c r="C23" s="3" t="s">
        <v>4</v>
      </c>
      <c r="D23" s="3">
        <v>4.3600000000000003</v>
      </c>
      <c r="E23" s="8">
        <f>D23*F20*G20</f>
        <v>11620.272000000001</v>
      </c>
      <c r="J23" s="16"/>
    </row>
    <row r="24" spans="1:10" x14ac:dyDescent="0.25">
      <c r="A24" s="7" t="s">
        <v>29</v>
      </c>
      <c r="B24" s="9" t="s">
        <v>60</v>
      </c>
      <c r="C24" s="3" t="s">
        <v>30</v>
      </c>
      <c r="D24" s="3"/>
      <c r="E24" s="8">
        <v>977.08</v>
      </c>
      <c r="J24" s="16"/>
    </row>
    <row r="25" spans="1:10" x14ac:dyDescent="0.25">
      <c r="A25" s="37" t="s">
        <v>68</v>
      </c>
      <c r="B25" s="9" t="s">
        <v>69</v>
      </c>
      <c r="C25" s="3" t="s">
        <v>44</v>
      </c>
      <c r="D25" s="3">
        <v>8</v>
      </c>
      <c r="E25" s="8">
        <f>D25*260.07</f>
        <v>2080.56</v>
      </c>
      <c r="J25" s="16"/>
    </row>
    <row r="26" spans="1:10" x14ac:dyDescent="0.25">
      <c r="A26" s="29"/>
      <c r="B26" s="9"/>
      <c r="C26" s="3"/>
      <c r="D26" s="3"/>
      <c r="E26" s="8"/>
      <c r="J26" s="16"/>
    </row>
    <row r="27" spans="1:10" s="14" customFormat="1" ht="14.25" x14ac:dyDescent="0.2">
      <c r="A27" s="10" t="s">
        <v>24</v>
      </c>
      <c r="B27" s="11"/>
      <c r="C27" s="12"/>
      <c r="D27" s="12"/>
      <c r="E27" s="13">
        <f>SUM(E22:E26)</f>
        <v>53296.66</v>
      </c>
      <c r="F27" s="15"/>
      <c r="J27" s="15"/>
    </row>
    <row r="29" spans="1:10" ht="31.5" customHeight="1" x14ac:dyDescent="0.25">
      <c r="A29" s="41" t="s">
        <v>70</v>
      </c>
      <c r="B29" s="41"/>
      <c r="C29" s="41"/>
      <c r="D29" s="41"/>
      <c r="E29" s="41"/>
    </row>
    <row r="30" spans="1:10" ht="31.5" customHeight="1" x14ac:dyDescent="0.25">
      <c r="A30" s="42" t="s">
        <v>21</v>
      </c>
      <c r="B30" s="42"/>
      <c r="C30" s="42"/>
      <c r="D30" s="42"/>
      <c r="E30" s="42"/>
    </row>
    <row r="31" spans="1:10" x14ac:dyDescent="0.25">
      <c r="A31" s="42" t="s">
        <v>20</v>
      </c>
      <c r="B31" s="42"/>
      <c r="C31" s="42"/>
      <c r="D31" s="42"/>
      <c r="E31" s="42"/>
      <c r="F31" s="14"/>
      <c r="G31" s="14"/>
      <c r="H31" s="14"/>
      <c r="I31" s="14"/>
      <c r="J31" s="15"/>
    </row>
    <row r="32" spans="1:10" ht="32.25" customHeight="1" x14ac:dyDescent="0.25">
      <c r="A32" s="42" t="s">
        <v>31</v>
      </c>
      <c r="B32" s="42"/>
      <c r="C32" s="42"/>
      <c r="D32" s="42"/>
      <c r="E32" s="42"/>
    </row>
    <row r="33" spans="1:5" x14ac:dyDescent="0.25">
      <c r="A33" s="42" t="s">
        <v>18</v>
      </c>
      <c r="B33" s="42"/>
      <c r="C33" s="42"/>
      <c r="D33" s="42"/>
      <c r="E33" s="42"/>
    </row>
    <row r="34" spans="1:5" x14ac:dyDescent="0.25">
      <c r="A34" s="43" t="s">
        <v>5</v>
      </c>
      <c r="B34" s="43"/>
      <c r="C34" s="43"/>
      <c r="D34" s="43"/>
      <c r="E34" s="43"/>
    </row>
    <row r="35" spans="1:5" x14ac:dyDescent="0.25">
      <c r="A35" s="42" t="s">
        <v>18</v>
      </c>
      <c r="B35" s="42"/>
      <c r="C35" s="42"/>
      <c r="D35" s="42"/>
      <c r="E35" s="42"/>
    </row>
    <row r="36" spans="1:5" x14ac:dyDescent="0.25">
      <c r="A36" s="44" t="s">
        <v>53</v>
      </c>
      <c r="B36" s="44"/>
      <c r="C36" s="44"/>
      <c r="D36" s="44"/>
      <c r="E36" s="44"/>
    </row>
    <row r="37" spans="1:5" x14ac:dyDescent="0.25">
      <c r="B37" s="39" t="s">
        <v>19</v>
      </c>
      <c r="C37" s="39"/>
      <c r="D37" s="39"/>
      <c r="E37" s="6" t="s">
        <v>6</v>
      </c>
    </row>
    <row r="38" spans="1:5" x14ac:dyDescent="0.25">
      <c r="A38" s="31"/>
      <c r="B38" s="31"/>
      <c r="C38" s="31"/>
      <c r="D38" s="31"/>
      <c r="E38" s="31"/>
    </row>
    <row r="39" spans="1:5" x14ac:dyDescent="0.25">
      <c r="A39" s="44" t="s">
        <v>32</v>
      </c>
      <c r="B39" s="44"/>
      <c r="C39" s="44"/>
      <c r="D39" s="44"/>
      <c r="E39" s="44"/>
    </row>
    <row r="40" spans="1:5" x14ac:dyDescent="0.25">
      <c r="B40" s="39" t="s">
        <v>19</v>
      </c>
      <c r="C40" s="39"/>
      <c r="D40" s="39"/>
      <c r="E40" s="6" t="s">
        <v>6</v>
      </c>
    </row>
    <row r="42" spans="1:5" x14ac:dyDescent="0.25">
      <c r="A42" s="17" t="s">
        <v>36</v>
      </c>
    </row>
    <row r="43" spans="1:5" x14ac:dyDescent="0.25">
      <c r="A43" s="14" t="s">
        <v>34</v>
      </c>
      <c r="B43" s="21"/>
    </row>
    <row r="44" spans="1:5" x14ac:dyDescent="0.25">
      <c r="A44" s="2" t="s">
        <v>41</v>
      </c>
      <c r="B44" s="38">
        <f>'2кв'!B53</f>
        <v>-18187.048999999985</v>
      </c>
    </row>
    <row r="45" spans="1:5" x14ac:dyDescent="0.25">
      <c r="A45" s="18" t="s">
        <v>71</v>
      </c>
      <c r="B45" s="22"/>
    </row>
    <row r="46" spans="1:5" x14ac:dyDescent="0.25">
      <c r="A46" s="2" t="s">
        <v>39</v>
      </c>
      <c r="B46" s="22">
        <v>63034.38</v>
      </c>
    </row>
    <row r="47" spans="1:5" x14ac:dyDescent="0.25">
      <c r="A47" s="2" t="s">
        <v>45</v>
      </c>
      <c r="B47" s="22">
        <f>3*150</f>
        <v>450</v>
      </c>
    </row>
    <row r="48" spans="1:5" x14ac:dyDescent="0.25">
      <c r="A48" s="2" t="s">
        <v>46</v>
      </c>
      <c r="B48" s="22">
        <f>3*100</f>
        <v>300</v>
      </c>
    </row>
    <row r="49" spans="1:2" ht="30" x14ac:dyDescent="0.25">
      <c r="A49" s="30" t="s">
        <v>37</v>
      </c>
      <c r="B49" s="22">
        <f>E27</f>
        <v>53296.66</v>
      </c>
    </row>
    <row r="50" spans="1:2" ht="29.25" x14ac:dyDescent="0.25">
      <c r="A50" s="23" t="s">
        <v>35</v>
      </c>
      <c r="B50" s="24">
        <f>B44+B46+B47+B48-B49</f>
        <v>-7699.3289999999906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view="pageBreakPreview" topLeftCell="A22" zoomScaleSheetLayoutView="100" workbookViewId="0">
      <selection activeCell="B46" sqref="B46"/>
    </sheetView>
  </sheetViews>
  <sheetFormatPr defaultColWidth="9.140625" defaultRowHeight="15" x14ac:dyDescent="0.25"/>
  <cols>
    <col min="1" max="1" width="32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3.42578125" style="2" bestFit="1" customWidth="1"/>
    <col min="7" max="9" width="9.140625" style="2"/>
    <col min="10" max="10" width="16.28515625" style="2" customWidth="1"/>
    <col min="11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1.5" customHeight="1" x14ac:dyDescent="0.25">
      <c r="A2" s="52" t="s">
        <v>12</v>
      </c>
      <c r="B2" s="53"/>
      <c r="C2" s="53"/>
      <c r="D2" s="53"/>
      <c r="E2" s="53"/>
    </row>
    <row r="3" spans="1:5" x14ac:dyDescent="0.25">
      <c r="A3" s="54" t="s">
        <v>95</v>
      </c>
      <c r="B3" s="54"/>
      <c r="C3" s="54"/>
      <c r="D3" s="54"/>
      <c r="E3" s="54"/>
    </row>
    <row r="4" spans="1:5" s="1" customFormat="1" ht="15.75" x14ac:dyDescent="0.25">
      <c r="A4" s="5" t="s">
        <v>13</v>
      </c>
      <c r="B4" s="20"/>
      <c r="C4" s="20"/>
      <c r="D4" s="85"/>
      <c r="E4" s="85" t="s">
        <v>96</v>
      </c>
    </row>
    <row r="5" spans="1:5" x14ac:dyDescent="0.25">
      <c r="A5" s="36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50" t="s">
        <v>25</v>
      </c>
      <c r="B7" s="50"/>
      <c r="C7" s="50"/>
      <c r="D7" s="50"/>
      <c r="E7" s="50"/>
    </row>
    <row r="8" spans="1:5" x14ac:dyDescent="0.25">
      <c r="A8" s="45" t="s">
        <v>1</v>
      </c>
      <c r="B8" s="45"/>
      <c r="C8" s="45"/>
      <c r="D8" s="45"/>
      <c r="E8" s="45"/>
    </row>
    <row r="9" spans="1:5" x14ac:dyDescent="0.25">
      <c r="A9" s="86" t="s">
        <v>97</v>
      </c>
      <c r="B9" s="86"/>
      <c r="C9" s="86"/>
      <c r="D9" s="86"/>
      <c r="E9" s="86"/>
    </row>
    <row r="10" spans="1:5" ht="22.5" customHeight="1" x14ac:dyDescent="0.25">
      <c r="A10" s="47" t="s">
        <v>14</v>
      </c>
      <c r="B10" s="48"/>
      <c r="C10" s="48"/>
      <c r="D10" s="48"/>
      <c r="E10" s="48"/>
    </row>
    <row r="11" spans="1:5" ht="29.25" customHeight="1" x14ac:dyDescent="0.25">
      <c r="A11" s="42" t="s">
        <v>26</v>
      </c>
      <c r="B11" s="42"/>
      <c r="C11" s="42"/>
      <c r="D11" s="42"/>
      <c r="E11" s="42"/>
    </row>
    <row r="12" spans="1:5" ht="14.25" customHeight="1" x14ac:dyDescent="0.25">
      <c r="A12" s="45" t="s">
        <v>15</v>
      </c>
      <c r="B12" s="49"/>
      <c r="C12" s="49"/>
      <c r="D12" s="49"/>
      <c r="E12" s="49"/>
    </row>
    <row r="13" spans="1:5" ht="19.5" customHeight="1" x14ac:dyDescent="0.25">
      <c r="A13" s="42" t="s">
        <v>22</v>
      </c>
      <c r="B13" s="42"/>
      <c r="C13" s="42"/>
      <c r="D13" s="42"/>
      <c r="E13" s="42"/>
    </row>
    <row r="14" spans="1:5" ht="12.75" customHeight="1" x14ac:dyDescent="0.25">
      <c r="A14" s="45" t="s">
        <v>2</v>
      </c>
      <c r="B14" s="49"/>
      <c r="C14" s="49"/>
      <c r="D14" s="49"/>
      <c r="E14" s="49"/>
    </row>
    <row r="15" spans="1:5" ht="18.75" customHeight="1" x14ac:dyDescent="0.25">
      <c r="A15" s="42" t="s">
        <v>50</v>
      </c>
      <c r="B15" s="42"/>
      <c r="C15" s="42"/>
      <c r="D15" s="42"/>
      <c r="E15" s="42"/>
    </row>
    <row r="16" spans="1:5" ht="14.25" customHeight="1" x14ac:dyDescent="0.25">
      <c r="A16" s="45" t="s">
        <v>16</v>
      </c>
      <c r="B16" s="49"/>
      <c r="C16" s="49"/>
      <c r="D16" s="49"/>
      <c r="E16" s="49"/>
    </row>
    <row r="17" spans="1:10" ht="29.25" customHeight="1" x14ac:dyDescent="0.25">
      <c r="A17" s="42" t="s">
        <v>17</v>
      </c>
      <c r="B17" s="42"/>
      <c r="C17" s="42"/>
      <c r="D17" s="42"/>
      <c r="E17" s="42"/>
    </row>
    <row r="18" spans="1:10" ht="64.5" customHeight="1" x14ac:dyDescent="0.25">
      <c r="A18" s="42" t="s">
        <v>27</v>
      </c>
      <c r="B18" s="42"/>
      <c r="C18" s="42"/>
      <c r="D18" s="42"/>
      <c r="E18" s="42"/>
    </row>
    <row r="19" spans="1:10" ht="30" customHeight="1" x14ac:dyDescent="0.25">
      <c r="A19" s="40" t="s">
        <v>28</v>
      </c>
      <c r="B19" s="40"/>
      <c r="C19" s="40"/>
      <c r="D19" s="40"/>
      <c r="E19" s="40"/>
    </row>
    <row r="20" spans="1:10" x14ac:dyDescent="0.25">
      <c r="A20" s="40"/>
      <c r="B20" s="40"/>
      <c r="C20" s="40"/>
      <c r="D20" s="40"/>
      <c r="E20" s="40"/>
      <c r="F20" s="2">
        <v>888.4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19" t="s">
        <v>43</v>
      </c>
      <c r="B22" s="9" t="s">
        <v>38</v>
      </c>
      <c r="C22" s="3" t="s">
        <v>4</v>
      </c>
      <c r="D22" s="3">
        <v>14.49</v>
      </c>
      <c r="E22" s="8">
        <f>D22*888.4*3</f>
        <v>38618.748</v>
      </c>
      <c r="J22" s="16"/>
    </row>
    <row r="23" spans="1:10" x14ac:dyDescent="0.25">
      <c r="A23" s="7" t="s">
        <v>40</v>
      </c>
      <c r="B23" s="9" t="s">
        <v>23</v>
      </c>
      <c r="C23" s="3" t="s">
        <v>4</v>
      </c>
      <c r="D23" s="3">
        <v>4.3600000000000003</v>
      </c>
      <c r="E23" s="8">
        <f>D23*F20*G20</f>
        <v>11620.272000000001</v>
      </c>
      <c r="J23" s="16"/>
    </row>
    <row r="24" spans="1:10" x14ac:dyDescent="0.25">
      <c r="A24" s="7" t="s">
        <v>29</v>
      </c>
      <c r="B24" s="9" t="s">
        <v>98</v>
      </c>
      <c r="C24" s="3" t="s">
        <v>30</v>
      </c>
      <c r="D24" s="3"/>
      <c r="E24" s="8">
        <v>19</v>
      </c>
      <c r="J24" s="16"/>
    </row>
    <row r="25" spans="1:10" x14ac:dyDescent="0.25">
      <c r="A25" s="29"/>
      <c r="B25" s="9"/>
      <c r="C25" s="3"/>
      <c r="D25" s="3"/>
      <c r="E25" s="8"/>
      <c r="J25" s="16"/>
    </row>
    <row r="26" spans="1:10" s="14" customFormat="1" ht="14.25" x14ac:dyDescent="0.2">
      <c r="A26" s="10" t="s">
        <v>24</v>
      </c>
      <c r="B26" s="11"/>
      <c r="C26" s="12"/>
      <c r="D26" s="12"/>
      <c r="E26" s="13">
        <f>SUM(E22:E25)</f>
        <v>50258.020000000004</v>
      </c>
      <c r="F26" s="15"/>
      <c r="J26" s="15"/>
    </row>
    <row r="28" spans="1:10" ht="31.5" customHeight="1" x14ac:dyDescent="0.25">
      <c r="A28" s="41" t="s">
        <v>99</v>
      </c>
      <c r="B28" s="41"/>
      <c r="C28" s="41"/>
      <c r="D28" s="41"/>
      <c r="E28" s="41"/>
    </row>
    <row r="29" spans="1:10" ht="31.5" customHeight="1" x14ac:dyDescent="0.25">
      <c r="A29" s="42" t="s">
        <v>21</v>
      </c>
      <c r="B29" s="42"/>
      <c r="C29" s="42"/>
      <c r="D29" s="42"/>
      <c r="E29" s="42"/>
    </row>
    <row r="30" spans="1:10" x14ac:dyDescent="0.25">
      <c r="A30" s="42" t="s">
        <v>20</v>
      </c>
      <c r="B30" s="42"/>
      <c r="C30" s="42"/>
      <c r="D30" s="42"/>
      <c r="E30" s="42"/>
      <c r="F30" s="14"/>
      <c r="G30" s="14"/>
      <c r="H30" s="14"/>
      <c r="I30" s="14"/>
      <c r="J30" s="15"/>
    </row>
    <row r="31" spans="1:10" ht="32.25" customHeight="1" x14ac:dyDescent="0.25">
      <c r="A31" s="42" t="s">
        <v>31</v>
      </c>
      <c r="B31" s="42"/>
      <c r="C31" s="42"/>
      <c r="D31" s="42"/>
      <c r="E31" s="42"/>
    </row>
    <row r="32" spans="1:10" x14ac:dyDescent="0.25">
      <c r="A32" s="42" t="s">
        <v>18</v>
      </c>
      <c r="B32" s="42"/>
      <c r="C32" s="42"/>
      <c r="D32" s="42"/>
      <c r="E32" s="42"/>
    </row>
    <row r="33" spans="1:5" x14ac:dyDescent="0.25">
      <c r="A33" s="43" t="s">
        <v>5</v>
      </c>
      <c r="B33" s="43"/>
      <c r="C33" s="43"/>
      <c r="D33" s="43"/>
      <c r="E33" s="43"/>
    </row>
    <row r="34" spans="1:5" x14ac:dyDescent="0.25">
      <c r="A34" s="42" t="s">
        <v>18</v>
      </c>
      <c r="B34" s="42"/>
      <c r="C34" s="42"/>
      <c r="D34" s="42"/>
      <c r="E34" s="42"/>
    </row>
    <row r="35" spans="1:5" x14ac:dyDescent="0.25">
      <c r="A35" s="44" t="s">
        <v>53</v>
      </c>
      <c r="B35" s="44"/>
      <c r="C35" s="44"/>
      <c r="D35" s="44"/>
      <c r="E35" s="44"/>
    </row>
    <row r="36" spans="1:5" x14ac:dyDescent="0.25">
      <c r="B36" s="39" t="s">
        <v>19</v>
      </c>
      <c r="C36" s="39"/>
      <c r="D36" s="39"/>
      <c r="E36" s="6" t="s">
        <v>6</v>
      </c>
    </row>
    <row r="37" spans="1:5" x14ac:dyDescent="0.25">
      <c r="A37" s="35"/>
      <c r="B37" s="35"/>
      <c r="C37" s="35"/>
      <c r="D37" s="35"/>
      <c r="E37" s="35"/>
    </row>
    <row r="38" spans="1:5" x14ac:dyDescent="0.25">
      <c r="A38" s="44" t="s">
        <v>32</v>
      </c>
      <c r="B38" s="44"/>
      <c r="C38" s="44"/>
      <c r="D38" s="44"/>
      <c r="E38" s="44"/>
    </row>
    <row r="39" spans="1:5" x14ac:dyDescent="0.25">
      <c r="B39" s="39" t="s">
        <v>19</v>
      </c>
      <c r="C39" s="39"/>
      <c r="D39" s="39"/>
      <c r="E39" s="6" t="s">
        <v>6</v>
      </c>
    </row>
    <row r="41" spans="1:5" x14ac:dyDescent="0.25">
      <c r="A41" s="17" t="s">
        <v>36</v>
      </c>
    </row>
    <row r="42" spans="1:5" x14ac:dyDescent="0.25">
      <c r="A42" s="14" t="s">
        <v>34</v>
      </c>
      <c r="B42" s="21"/>
    </row>
    <row r="43" spans="1:5" x14ac:dyDescent="0.25">
      <c r="A43" s="2" t="s">
        <v>41</v>
      </c>
      <c r="B43" s="38">
        <f>'3кв'!B50</f>
        <v>-7699.3289999999906</v>
      </c>
    </row>
    <row r="44" spans="1:5" x14ac:dyDescent="0.25">
      <c r="A44" s="18" t="s">
        <v>71</v>
      </c>
      <c r="B44" s="22"/>
    </row>
    <row r="45" spans="1:5" x14ac:dyDescent="0.25">
      <c r="A45" s="2" t="s">
        <v>39</v>
      </c>
      <c r="B45" s="22">
        <v>63344.7</v>
      </c>
    </row>
    <row r="46" spans="1:5" x14ac:dyDescent="0.25">
      <c r="A46" s="2" t="s">
        <v>45</v>
      </c>
      <c r="B46" s="22">
        <f>3*150</f>
        <v>450</v>
      </c>
    </row>
    <row r="47" spans="1:5" x14ac:dyDescent="0.25">
      <c r="A47" s="2" t="s">
        <v>46</v>
      </c>
      <c r="B47" s="22">
        <f>3*100</f>
        <v>300</v>
      </c>
    </row>
    <row r="48" spans="1:5" ht="30" x14ac:dyDescent="0.25">
      <c r="A48" s="34" t="s">
        <v>37</v>
      </c>
      <c r="B48" s="22">
        <f>E26</f>
        <v>50258.020000000004</v>
      </c>
    </row>
    <row r="49" spans="1:2" ht="29.25" x14ac:dyDescent="0.25">
      <c r="A49" s="23" t="s">
        <v>35</v>
      </c>
      <c r="B49" s="24">
        <f>B43+B45+B46+B47-B48</f>
        <v>6137.3510000000024</v>
      </c>
    </row>
  </sheetData>
  <mergeCells count="29">
    <mergeCell ref="A33:E33"/>
    <mergeCell ref="A34:E34"/>
    <mergeCell ref="A35:E35"/>
    <mergeCell ref="B36:D36"/>
    <mergeCell ref="A38:E38"/>
    <mergeCell ref="B39:D39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view="pageBreakPreview" topLeftCell="A7" zoomScaleSheetLayoutView="100" workbookViewId="0">
      <selection activeCell="C15" sqref="C15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6" t="s">
        <v>72</v>
      </c>
      <c r="B1" s="56"/>
      <c r="C1" s="56"/>
      <c r="D1" s="57"/>
    </row>
    <row r="2" spans="1:5" ht="15.75" x14ac:dyDescent="0.25">
      <c r="A2" s="58" t="s">
        <v>73</v>
      </c>
      <c r="B2" s="58"/>
      <c r="C2" s="58"/>
      <c r="D2" s="59"/>
    </row>
    <row r="3" spans="1:5" ht="15.75" x14ac:dyDescent="0.25">
      <c r="A3" s="58" t="s">
        <v>74</v>
      </c>
      <c r="B3" s="58"/>
      <c r="C3" s="58"/>
      <c r="D3" s="59"/>
    </row>
    <row r="4" spans="1:5" ht="15.75" x14ac:dyDescent="0.25">
      <c r="A4" s="56" t="s">
        <v>100</v>
      </c>
      <c r="B4" s="56"/>
      <c r="C4" s="56"/>
      <c r="D4" s="57"/>
    </row>
    <row r="5" spans="1:5" ht="15.75" x14ac:dyDescent="0.25">
      <c r="A5" s="60"/>
      <c r="B5" s="60"/>
      <c r="C5" s="60"/>
      <c r="D5" s="1"/>
    </row>
    <row r="6" spans="1:5" ht="15.75" x14ac:dyDescent="0.25">
      <c r="A6" s="59"/>
      <c r="B6" s="61" t="s">
        <v>75</v>
      </c>
      <c r="C6" s="62">
        <f>'1КВ'!B43</f>
        <v>8377</v>
      </c>
      <c r="D6" s="63"/>
    </row>
    <row r="7" spans="1:5" ht="15.75" x14ac:dyDescent="0.25">
      <c r="A7" s="64" t="s">
        <v>76</v>
      </c>
      <c r="B7" s="61" t="s">
        <v>101</v>
      </c>
      <c r="C7" s="62"/>
      <c r="D7" s="63"/>
    </row>
    <row r="8" spans="1:5" ht="15.75" x14ac:dyDescent="0.25">
      <c r="B8" s="65" t="s">
        <v>77</v>
      </c>
      <c r="C8" s="66">
        <f>'1КВ'!B45+'2кв'!B49+'3кв'!B46+'4кв'!B45</f>
        <v>248119.49</v>
      </c>
      <c r="D8" s="67"/>
    </row>
    <row r="9" spans="1:5" ht="30" x14ac:dyDescent="0.25">
      <c r="B9" s="68" t="s">
        <v>102</v>
      </c>
      <c r="C9" s="66">
        <f>'1КВ'!B46+'2кв'!B50+'3кв'!B47+'4кв'!B46</f>
        <v>1800</v>
      </c>
      <c r="D9" s="67"/>
    </row>
    <row r="10" spans="1:5" ht="30" x14ac:dyDescent="0.25">
      <c r="B10" s="68" t="s">
        <v>78</v>
      </c>
      <c r="C10" s="66">
        <f>'1КВ'!B47+'2кв'!B51+'3кв'!B48+'4кв'!B47</f>
        <v>1200</v>
      </c>
      <c r="D10" s="67"/>
    </row>
    <row r="11" spans="1:5" ht="15.75" x14ac:dyDescent="0.25">
      <c r="A11" s="20"/>
      <c r="B11" s="65" t="s">
        <v>79</v>
      </c>
      <c r="C11" s="69">
        <f>SUM(C8:C10)</f>
        <v>251119.49</v>
      </c>
      <c r="D11" s="63"/>
    </row>
    <row r="12" spans="1:5" ht="15.75" x14ac:dyDescent="0.25">
      <c r="A12" s="1"/>
      <c r="B12" s="70"/>
      <c r="C12" s="71"/>
      <c r="D12" s="72"/>
    </row>
    <row r="13" spans="1:5" ht="15.75" x14ac:dyDescent="0.25">
      <c r="A13" s="73" t="s">
        <v>80</v>
      </c>
      <c r="B13" s="19" t="s">
        <v>81</v>
      </c>
      <c r="C13" s="66">
        <f>'1КВ'!E22+'2кв'!E22+'3кв'!E22+'4кв'!E22</f>
        <v>146319.47999999998</v>
      </c>
      <c r="D13" s="72"/>
    </row>
    <row r="14" spans="1:5" ht="15.75" x14ac:dyDescent="0.25">
      <c r="A14" s="73"/>
      <c r="B14" s="7" t="s">
        <v>40</v>
      </c>
      <c r="C14" s="66">
        <f>'1КВ'!E23+'2кв'!E23+'3кв'!E23+'4кв'!E23</f>
        <v>44029.103999999999</v>
      </c>
      <c r="D14" s="72"/>
    </row>
    <row r="15" spans="1:5" ht="15.75" x14ac:dyDescent="0.25">
      <c r="A15" s="1"/>
      <c r="B15" s="7" t="s">
        <v>29</v>
      </c>
      <c r="C15" s="66">
        <f>'1КВ'!E24+'2кв'!E24+'3кв'!E24+'4кв'!E24</f>
        <v>4564.7699999999995</v>
      </c>
      <c r="D15" s="72"/>
      <c r="E15" s="74"/>
    </row>
    <row r="16" spans="1:5" ht="15.75" x14ac:dyDescent="0.25">
      <c r="A16" s="73"/>
      <c r="B16" s="75" t="s">
        <v>103</v>
      </c>
      <c r="C16" s="66">
        <f>'1КВ'!E25+'2кв'!E25+'2кв'!E26+'3кв'!E25</f>
        <v>7625.3849999999984</v>
      </c>
      <c r="D16" s="72"/>
    </row>
    <row r="17" spans="1:5" ht="15.75" x14ac:dyDescent="0.25">
      <c r="A17" s="73"/>
      <c r="B17" s="76" t="s">
        <v>82</v>
      </c>
      <c r="C17" s="66">
        <f>SUM(C19:C21)</f>
        <v>50820.4</v>
      </c>
      <c r="D17" s="72"/>
    </row>
    <row r="18" spans="1:5" ht="15.75" x14ac:dyDescent="0.25">
      <c r="A18" s="73"/>
      <c r="B18" s="76" t="s">
        <v>83</v>
      </c>
      <c r="C18" s="66"/>
      <c r="D18" s="72"/>
    </row>
    <row r="19" spans="1:5" ht="15.75" x14ac:dyDescent="0.25">
      <c r="A19" s="73"/>
      <c r="B19" s="77" t="s">
        <v>105</v>
      </c>
      <c r="C19" s="66">
        <f>'2кв'!E27</f>
        <v>45755.9</v>
      </c>
      <c r="D19" s="72"/>
    </row>
    <row r="20" spans="1:5" ht="15.75" x14ac:dyDescent="0.25">
      <c r="A20" s="73"/>
      <c r="B20" s="78" t="s">
        <v>104</v>
      </c>
      <c r="C20" s="66">
        <f>'2кв'!E28</f>
        <v>5064.5</v>
      </c>
      <c r="D20" s="72"/>
    </row>
    <row r="21" spans="1:5" ht="15.75" x14ac:dyDescent="0.25">
      <c r="A21" s="73"/>
      <c r="B21" s="76"/>
      <c r="C21" s="66"/>
      <c r="D21" s="72"/>
    </row>
    <row r="22" spans="1:5" ht="15.75" x14ac:dyDescent="0.25">
      <c r="A22" s="1"/>
      <c r="B22" s="79" t="s">
        <v>84</v>
      </c>
      <c r="C22" s="69">
        <f>SUM(C13:C17)</f>
        <v>253359.13899999997</v>
      </c>
      <c r="D22" s="72"/>
      <c r="E22" s="74"/>
    </row>
    <row r="23" spans="1:5" ht="15.75" x14ac:dyDescent="0.25">
      <c r="A23" s="1"/>
      <c r="B23" s="80" t="s">
        <v>85</v>
      </c>
      <c r="C23" s="69">
        <f>C6+C11-C22</f>
        <v>6137.3510000000242</v>
      </c>
      <c r="D23" s="72"/>
    </row>
    <row r="24" spans="1:5" ht="15.75" x14ac:dyDescent="0.25">
      <c r="A24" s="1"/>
      <c r="B24" s="64"/>
      <c r="C24" s="64"/>
      <c r="D24" s="72"/>
    </row>
    <row r="25" spans="1:5" ht="15.75" x14ac:dyDescent="0.25">
      <c r="A25" s="1"/>
      <c r="B25" s="81" t="s">
        <v>86</v>
      </c>
      <c r="C25" s="81"/>
      <c r="D25" s="72"/>
    </row>
    <row r="26" spans="1:5" ht="15.75" x14ac:dyDescent="0.25">
      <c r="A26" s="1"/>
      <c r="B26" s="81" t="s">
        <v>87</v>
      </c>
      <c r="C26" s="82">
        <v>23370.59</v>
      </c>
      <c r="D26" s="72"/>
    </row>
    <row r="27" spans="1:5" ht="15.75" x14ac:dyDescent="0.25">
      <c r="A27" s="1"/>
      <c r="B27" s="83" t="s">
        <v>88</v>
      </c>
      <c r="C27" s="84">
        <v>21114.9</v>
      </c>
      <c r="D27" s="72"/>
    </row>
    <row r="28" spans="1:5" ht="15.75" x14ac:dyDescent="0.25">
      <c r="A28" s="1"/>
      <c r="B28" s="81" t="s">
        <v>89</v>
      </c>
      <c r="C28" s="82">
        <f>C27-C26</f>
        <v>-2255.6899999999987</v>
      </c>
      <c r="D28" s="72"/>
    </row>
    <row r="29" spans="1:5" ht="15.75" x14ac:dyDescent="0.25">
      <c r="A29" s="1"/>
      <c r="B29" s="64"/>
      <c r="C29" s="64"/>
      <c r="D29" s="72"/>
    </row>
    <row r="30" spans="1:5" ht="15.75" x14ac:dyDescent="0.25">
      <c r="A30" s="1"/>
      <c r="B30" s="64"/>
      <c r="C30" s="64"/>
      <c r="D30" s="72"/>
    </row>
    <row r="31" spans="1:5" ht="15.75" x14ac:dyDescent="0.25">
      <c r="A31" s="1"/>
      <c r="B31" s="64"/>
      <c r="C31" s="64"/>
      <c r="D31" s="72"/>
    </row>
    <row r="32" spans="1:5" ht="15.75" x14ac:dyDescent="0.25">
      <c r="A32" s="1"/>
      <c r="B32" s="64"/>
      <c r="C32" s="64"/>
      <c r="D32" s="72"/>
    </row>
    <row r="33" spans="1:4" ht="15.75" x14ac:dyDescent="0.25">
      <c r="A33" s="1" t="s">
        <v>90</v>
      </c>
      <c r="B33" s="64" t="s">
        <v>91</v>
      </c>
      <c r="C33" s="64"/>
      <c r="D33" s="72"/>
    </row>
    <row r="34" spans="1:4" ht="15.75" x14ac:dyDescent="0.25">
      <c r="A34" s="1"/>
      <c r="B34" s="64" t="s">
        <v>92</v>
      </c>
      <c r="C34" s="64"/>
      <c r="D34" s="72"/>
    </row>
    <row r="35" spans="1:4" ht="15.75" x14ac:dyDescent="0.25">
      <c r="A35" s="1"/>
      <c r="B35" s="64" t="s">
        <v>93</v>
      </c>
      <c r="C35" s="64"/>
      <c r="D35" s="72"/>
    </row>
    <row r="36" spans="1:4" ht="15.75" x14ac:dyDescent="0.25">
      <c r="A36" s="1"/>
      <c r="B36" s="64"/>
      <c r="C36" s="64"/>
      <c r="D36" s="72"/>
    </row>
    <row r="37" spans="1:4" ht="15.75" x14ac:dyDescent="0.25">
      <c r="A37" s="1"/>
      <c r="B37" s="64"/>
      <c r="C37" s="64"/>
      <c r="D37" s="72"/>
    </row>
    <row r="38" spans="1:4" ht="15.75" x14ac:dyDescent="0.25">
      <c r="A38" s="1"/>
      <c r="B38" s="64" t="s">
        <v>94</v>
      </c>
      <c r="C38" s="64"/>
      <c r="D38" s="72"/>
    </row>
    <row r="39" spans="1:4" ht="15.75" x14ac:dyDescent="0.25">
      <c r="A39" s="1"/>
      <c r="B39" s="64"/>
      <c r="C39" s="64"/>
      <c r="D39" s="72"/>
    </row>
    <row r="40" spans="1:4" ht="15.75" x14ac:dyDescent="0.25">
      <c r="A40" s="1"/>
      <c r="B40" s="64"/>
      <c r="C40" s="64"/>
      <c r="D40" s="72"/>
    </row>
    <row r="41" spans="1:4" ht="15.75" x14ac:dyDescent="0.25">
      <c r="A41" s="1"/>
      <c r="B41" s="64"/>
      <c r="C41" s="64"/>
      <c r="D41" s="72"/>
    </row>
    <row r="42" spans="1:4" ht="15.75" x14ac:dyDescent="0.25">
      <c r="A42" s="1"/>
      <c r="B42" s="64"/>
      <c r="C42" s="64"/>
      <c r="D42" s="72"/>
    </row>
  </sheetData>
  <mergeCells count="6"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2024-02-26T07:29:46Z</dcterms:modified>
</cp:coreProperties>
</file>